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1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1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'Entrate_Rendiconto_2021'!$B$1:$E$59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'Spese_Rendiconto_2021'!$B$1:$BX$54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'Spese_Rendiconto_2021'!$B:$C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<sst xmlns="http://schemas.openxmlformats.org/spreadsheetml/2006/main" count="870" uniqueCount="149">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</sst>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 style="double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5" fillId="4" borderId="63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/>
    </xf>
    <xf numFmtId="0" fontId="45" fillId="4" borderId="65" xfId="0" applyFont="1" applyFill="1" applyBorder="1" applyAlignment="1">
      <alignment horizontal="center" vertical="center"/>
    </xf>
    <xf numFmtId="0" fontId="45" fillId="4" borderId="66" xfId="0" applyFont="1" applyFill="1" applyBorder="1" applyAlignment="1">
      <alignment horizontal="center" vertical="center"/>
    </xf>
    <xf numFmtId="0" fontId="45" fillId="4" borderId="67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6" fillId="4" borderId="71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8" fillId="4" borderId="57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73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74" xfId="0" applyFont="1" applyFill="1" applyBorder="1" applyAlignment="1">
      <alignment horizontal="center" vertical="center" wrapText="1"/>
    </xf>
    <xf numFmtId="0" fontId="45" fillId="4" borderId="75" xfId="0" applyFont="1" applyFill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3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4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3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4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40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105" t="s">
        <v>148</v>
      </c>
      <c r="C3" s="20"/>
      <c r="D3" s="20"/>
      <c r="E3" s="20"/>
      <c r="F3" s="64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5709.6</v>
      </c>
      <c r="E5" s="38"/>
    </row>
    <row r="6" spans="2:5" ht="15">
      <c r="B6" s="8"/>
      <c r="C6" s="5" t="s">
        <v>5</v>
      </c>
      <c r="D6" s="39">
        <v>11999.94</v>
      </c>
      <c r="E6" s="40"/>
    </row>
    <row r="7" spans="2:5" ht="15">
      <c r="B7" s="8"/>
      <c r="C7" s="5" t="s">
        <v>6</v>
      </c>
      <c r="D7" s="39">
        <v>1417050.6700000002</v>
      </c>
      <c r="E7" s="40"/>
    </row>
    <row r="8" spans="2:5" ht="15.75" thickBot="1">
      <c r="B8" s="9"/>
      <c r="C8" s="6" t="s">
        <v>7</v>
      </c>
      <c r="D8" s="41"/>
      <c r="E8" s="42">
        <v>1511212.87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3369735.93</v>
      </c>
      <c r="E18" s="45">
        <v>3369646.67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3369735.93</v>
      </c>
      <c r="E23" s="51">
        <f>E18+E19+E20+E21+E22</f>
        <v>3369646.67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816802.1399999999</v>
      </c>
      <c r="E25" s="45">
        <v>973863.7199999999</v>
      </c>
    </row>
    <row r="26" spans="2:5" ht="15">
      <c r="B26" s="13">
        <v>30200</v>
      </c>
      <c r="C26" s="54" t="s">
        <v>28</v>
      </c>
      <c r="D26" s="39">
        <v>604</v>
      </c>
      <c r="E26" s="45">
        <v>604</v>
      </c>
    </row>
    <row r="27" spans="2:5" ht="15">
      <c r="B27" s="13">
        <v>30300</v>
      </c>
      <c r="C27" s="54" t="s">
        <v>29</v>
      </c>
      <c r="D27" s="39">
        <v>0.19</v>
      </c>
      <c r="E27" s="45">
        <v>0.26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59">
        <v>35995.409999999996</v>
      </c>
      <c r="E29" s="50">
        <v>44511.229999999996</v>
      </c>
    </row>
    <row r="30" spans="2:5" ht="15.75" thickBot="1">
      <c r="B30" s="16">
        <v>30000</v>
      </c>
      <c r="C30" s="15" t="s">
        <v>32</v>
      </c>
      <c r="D30" s="48">
        <f>D25+D26+D27+D28+D29</f>
        <v>853401.7399999999</v>
      </c>
      <c r="E30" s="51">
        <f>E25+E26+E27+E28+E29</f>
        <v>1018979.2099999998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>
        <v>480038.54</v>
      </c>
      <c r="E33" s="58">
        <v>357217.3</v>
      </c>
    </row>
    <row r="34" spans="2:5" ht="15">
      <c r="B34" s="13">
        <v>40300</v>
      </c>
      <c r="C34" s="54" t="s">
        <v>37</v>
      </c>
      <c r="D34" s="60">
        <v>0</v>
      </c>
      <c r="E34" s="45">
        <v>62639.91</v>
      </c>
    </row>
    <row r="35" spans="2:5" ht="15">
      <c r="B35" s="13">
        <v>40400</v>
      </c>
      <c r="C35" s="54" t="s">
        <v>38</v>
      </c>
      <c r="D35" s="39">
        <v>0</v>
      </c>
      <c r="E35" s="45">
        <v>8150</v>
      </c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480038.54</v>
      </c>
      <c r="E37" s="51">
        <f>E32+E33+E34+E35+E36</f>
        <v>428007.20999999996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>
        <v>0</v>
      </c>
      <c r="E51" s="61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864623.2099999998</v>
      </c>
      <c r="E54" s="45">
        <v>865828.3900000001</v>
      </c>
    </row>
    <row r="55" spans="2:5" ht="15">
      <c r="B55" s="13">
        <v>90200</v>
      </c>
      <c r="C55" s="54" t="s">
        <v>62</v>
      </c>
      <c r="D55" s="60">
        <v>11802.42</v>
      </c>
      <c r="E55" s="61">
        <v>11802.42</v>
      </c>
    </row>
    <row r="56" spans="2:5" ht="15.75" thickBot="1">
      <c r="B56" s="16">
        <v>90000</v>
      </c>
      <c r="C56" s="15" t="s">
        <v>63</v>
      </c>
      <c r="D56" s="48">
        <f>D54+D55</f>
        <v>876425.6299999999</v>
      </c>
      <c r="E56" s="51">
        <f>E54+E55</f>
        <v>877630.8100000002</v>
      </c>
    </row>
    <row r="57" spans="2:5" ht="16.5" thickBot="1" thickTop="1">
      <c r="B57" s="109" t="s">
        <v>64</v>
      </c>
      <c r="C57" s="110"/>
      <c r="D57" s="52">
        <f>D16+D23+D30+D37+D43+D49+D52+D56</f>
        <v>5579601.84</v>
      </c>
      <c r="E57" s="55">
        <f>E16+E23+E30+E37+E43+E49+E52+E56</f>
        <v>5694263.9</v>
      </c>
    </row>
    <row r="58" spans="2:5" ht="16.5" thickBot="1" thickTop="1">
      <c r="B58" s="109" t="s">
        <v>65</v>
      </c>
      <c r="C58" s="110"/>
      <c r="D58" s="52">
        <f>D57+D5+D6+D7+D8</f>
        <v>7014362.05</v>
      </c>
      <c r="E58" s="55">
        <f>E57+E5+E6+E7+E8</f>
        <v>7205476.7700000005</v>
      </c>
    </row>
    <row r="59" spans="1:8" s="1" customFormat="1" ht="27.75" customHeight="1" thickBot="1" thickTop="1">
      <c r="A59" s="106"/>
      <c r="B59" s="111" t="s">
        <v>145</v>
      </c>
      <c r="C59" s="112"/>
      <c r="D59" s="62">
        <f>IF((Spese_Rendiconto_2021!BV53+Spese_Rendiconto_2021!BW53-Entrate_Rendiconto_2021!D58)&gt;0,Spese_Rendiconto_2021!BV53+Spese_Rendiconto_2021!BW53-Entrate_Rendiconto_2021!D58,0)</f>
        <v>0</v>
      </c>
      <c r="E59" s="63"/>
      <c r="F59" s="65" t="s">
        <v>143</v>
      </c>
      <c r="G59" s="10"/>
      <c r="H59" s="10"/>
    </row>
    <row r="60" spans="1:2" s="1" customFormat="1" ht="15" customHeight="1" thickTop="1">
      <c r="A60" s="106"/>
      <c r="B60" s="66" t="s">
        <v>133</v>
      </c>
    </row>
    <row r="61" spans="2:5" ht="15">
      <c r="B61" s="66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0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1"/>
        <v>0</v>
      </c>
      <c r="BX11" s="78">
        <f t="shared" si="2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1"/>
        <v>0</v>
      </c>
      <c r="BX12" s="78">
        <f t="shared" si="2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1"/>
        <v>0</v>
      </c>
      <c r="BX13" s="78">
        <f t="shared" si="2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1"/>
        <v>0</v>
      </c>
      <c r="BX19" s="78">
        <f t="shared" si="2"/>
        <v>0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0</v>
      </c>
      <c r="E20" s="77">
        <f t="shared" si="3"/>
        <v>0</v>
      </c>
      <c r="F20" s="78">
        <f t="shared" si="3"/>
        <v>0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0</v>
      </c>
      <c r="AC20" s="77">
        <f t="shared" si="3"/>
        <v>0</v>
      </c>
      <c r="AD20" s="76">
        <f t="shared" si="3"/>
        <v>0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0</v>
      </c>
      <c r="BW24" s="76">
        <f t="shared" si="4"/>
        <v>0</v>
      </c>
      <c r="BX24" s="78">
        <f t="shared" si="4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0</v>
      </c>
      <c r="E28" s="77">
        <f t="shared" si="5"/>
        <v>0</v>
      </c>
      <c r="F28" s="78">
        <f t="shared" si="5"/>
        <v>0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0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15" ref="BV49:BX50">D49+G49+J49+M49+P49+S49+V49+Y49+AB49+AE49+AH49+AK49+AN49+AQ49+AT49+AW49+AZ49+BC49+BF49+BI49+BL49+BO49+BR49</f>
        <v>0</v>
      </c>
      <c r="BW49" s="76">
        <f t="shared" si="15"/>
        <v>0</v>
      </c>
      <c r="BX49" s="78">
        <f t="shared" si="15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15"/>
        <v>0</v>
      </c>
      <c r="BW50" s="76">
        <f t="shared" si="15"/>
        <v>0</v>
      </c>
      <c r="BX50" s="78">
        <f t="shared" si="15"/>
        <v>0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8" ref="D53:AI53">D20+D28+D35+D42+D46+D51</f>
        <v>0</v>
      </c>
      <c r="E53" s="85">
        <f t="shared" si="18"/>
        <v>0</v>
      </c>
      <c r="F53" s="85">
        <f t="shared" si="18"/>
        <v>0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0</v>
      </c>
      <c r="AC53" s="85">
        <f t="shared" si="18"/>
        <v>0</v>
      </c>
      <c r="AD53" s="85">
        <f t="shared" si="18"/>
        <v>0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0</v>
      </c>
      <c r="BS53" s="85">
        <f t="shared" si="19"/>
        <v>0</v>
      </c>
      <c r="BT53" s="85">
        <f t="shared" si="19"/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4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4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105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4" t="s">
        <v>144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2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1356730</v>
      </c>
      <c r="E10" s="88">
        <v>0</v>
      </c>
      <c r="F10" s="89">
        <v>1315344.9700000004</v>
      </c>
      <c r="G10" s="87"/>
      <c r="H10" s="88"/>
      <c r="I10" s="89"/>
      <c r="J10" s="96"/>
      <c r="K10" s="88"/>
      <c r="L10" s="100"/>
      <c r="M10" s="90"/>
      <c r="N10" s="88"/>
      <c r="O10" s="89"/>
      <c r="P10" s="90">
        <v>440716.73</v>
      </c>
      <c r="Q10" s="88">
        <v>0</v>
      </c>
      <c r="R10" s="89">
        <v>440716.73</v>
      </c>
      <c r="S10" s="90"/>
      <c r="T10" s="88"/>
      <c r="U10" s="89"/>
      <c r="V10" s="90">
        <v>0</v>
      </c>
      <c r="W10" s="88">
        <v>0</v>
      </c>
      <c r="X10" s="89">
        <v>0</v>
      </c>
      <c r="Y10" s="90"/>
      <c r="Z10" s="88"/>
      <c r="AA10" s="89"/>
      <c r="AB10" s="90">
        <v>877121.67</v>
      </c>
      <c r="AC10" s="88">
        <v>0</v>
      </c>
      <c r="AD10" s="89">
        <v>877121.6700000003</v>
      </c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2674568.4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2633183.3700000006</v>
      </c>
    </row>
    <row r="11" spans="2:76" ht="15">
      <c r="B11" s="13">
        <v>102</v>
      </c>
      <c r="C11" s="25" t="s">
        <v>92</v>
      </c>
      <c r="D11" s="87">
        <v>84279.65</v>
      </c>
      <c r="E11" s="88">
        <v>0</v>
      </c>
      <c r="F11" s="89">
        <v>73497.03</v>
      </c>
      <c r="G11" s="87"/>
      <c r="H11" s="88"/>
      <c r="I11" s="89"/>
      <c r="J11" s="96"/>
      <c r="K11" s="88"/>
      <c r="L11" s="100"/>
      <c r="M11" s="90"/>
      <c r="N11" s="88"/>
      <c r="O11" s="89"/>
      <c r="P11" s="90">
        <v>35603.9</v>
      </c>
      <c r="Q11" s="88">
        <v>0</v>
      </c>
      <c r="R11" s="89">
        <v>35603.9</v>
      </c>
      <c r="S11" s="90"/>
      <c r="T11" s="88"/>
      <c r="U11" s="89"/>
      <c r="V11" s="90">
        <v>0</v>
      </c>
      <c r="W11" s="88">
        <v>0</v>
      </c>
      <c r="X11" s="89">
        <v>0</v>
      </c>
      <c r="Y11" s="90"/>
      <c r="Z11" s="88"/>
      <c r="AA11" s="89"/>
      <c r="AB11" s="90">
        <v>81327.18</v>
      </c>
      <c r="AC11" s="88">
        <v>0</v>
      </c>
      <c r="AD11" s="89">
        <v>78327.18000000001</v>
      </c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201210.72999999998</v>
      </c>
      <c r="BW11" s="76">
        <f t="shared" si="1"/>
        <v>0</v>
      </c>
      <c r="BX11" s="78">
        <f t="shared" si="2"/>
        <v>187428.11</v>
      </c>
    </row>
    <row r="12" spans="2:76" ht="15">
      <c r="B12" s="13">
        <v>103</v>
      </c>
      <c r="C12" s="25" t="s">
        <v>93</v>
      </c>
      <c r="D12" s="87">
        <v>446057.04000000004</v>
      </c>
      <c r="E12" s="88">
        <v>0</v>
      </c>
      <c r="F12" s="89">
        <v>528940.86</v>
      </c>
      <c r="G12" s="87"/>
      <c r="H12" s="88"/>
      <c r="I12" s="89"/>
      <c r="J12" s="96"/>
      <c r="K12" s="88"/>
      <c r="L12" s="100"/>
      <c r="M12" s="90"/>
      <c r="N12" s="88"/>
      <c r="O12" s="89"/>
      <c r="P12" s="90">
        <v>319558.94</v>
      </c>
      <c r="Q12" s="88">
        <v>8881.6</v>
      </c>
      <c r="R12" s="89">
        <v>326057.87</v>
      </c>
      <c r="S12" s="90"/>
      <c r="T12" s="88"/>
      <c r="U12" s="89"/>
      <c r="V12" s="90">
        <v>0</v>
      </c>
      <c r="W12" s="88">
        <v>0</v>
      </c>
      <c r="X12" s="89">
        <v>0</v>
      </c>
      <c r="Y12" s="90"/>
      <c r="Z12" s="88"/>
      <c r="AA12" s="89"/>
      <c r="AB12" s="90">
        <v>195278.4</v>
      </c>
      <c r="AC12" s="88">
        <v>0</v>
      </c>
      <c r="AD12" s="89">
        <v>181233.25000000003</v>
      </c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960894.38</v>
      </c>
      <c r="BW12" s="76">
        <f t="shared" si="1"/>
        <v>8881.6</v>
      </c>
      <c r="BX12" s="78">
        <f t="shared" si="2"/>
        <v>1036231.98</v>
      </c>
    </row>
    <row r="13" spans="2:76" ht="15">
      <c r="B13" s="13">
        <v>104</v>
      </c>
      <c r="C13" s="25" t="s">
        <v>19</v>
      </c>
      <c r="D13" s="87">
        <v>0</v>
      </c>
      <c r="E13" s="88">
        <v>0</v>
      </c>
      <c r="F13" s="89">
        <v>0</v>
      </c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1"/>
        <v>0</v>
      </c>
      <c r="BX13" s="78">
        <f t="shared" si="2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>
        <v>1199.2</v>
      </c>
      <c r="BJ18" s="88">
        <v>0</v>
      </c>
      <c r="BK18" s="100">
        <v>1075</v>
      </c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1199.2</v>
      </c>
      <c r="BW18" s="76">
        <f t="shared" si="1"/>
        <v>0</v>
      </c>
      <c r="BX18" s="78">
        <f t="shared" si="2"/>
        <v>1075</v>
      </c>
    </row>
    <row r="19" spans="2:76" ht="15">
      <c r="B19" s="13">
        <v>110</v>
      </c>
      <c r="C19" s="25" t="s">
        <v>98</v>
      </c>
      <c r="D19" s="87">
        <v>33043</v>
      </c>
      <c r="E19" s="88">
        <v>0</v>
      </c>
      <c r="F19" s="89">
        <v>33043</v>
      </c>
      <c r="G19" s="87"/>
      <c r="H19" s="88"/>
      <c r="I19" s="89"/>
      <c r="J19" s="96"/>
      <c r="K19" s="88"/>
      <c r="L19" s="100"/>
      <c r="M19" s="96"/>
      <c r="N19" s="88"/>
      <c r="O19" s="100"/>
      <c r="P19" s="96">
        <v>0</v>
      </c>
      <c r="Q19" s="88">
        <v>0</v>
      </c>
      <c r="R19" s="100">
        <v>0</v>
      </c>
      <c r="S19" s="96"/>
      <c r="T19" s="88"/>
      <c r="U19" s="100"/>
      <c r="V19" s="96">
        <v>0</v>
      </c>
      <c r="W19" s="88">
        <v>0</v>
      </c>
      <c r="X19" s="100">
        <v>0</v>
      </c>
      <c r="Y19" s="96"/>
      <c r="Z19" s="88"/>
      <c r="AA19" s="100"/>
      <c r="AB19" s="96">
        <v>0</v>
      </c>
      <c r="AC19" s="88">
        <v>0</v>
      </c>
      <c r="AD19" s="100">
        <v>0</v>
      </c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0</v>
      </c>
      <c r="BJ19" s="88">
        <v>0</v>
      </c>
      <c r="BK19" s="100">
        <v>0</v>
      </c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33043</v>
      </c>
      <c r="BW19" s="76">
        <f t="shared" si="1"/>
        <v>0</v>
      </c>
      <c r="BX19" s="78">
        <f t="shared" si="2"/>
        <v>33043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1920109.69</v>
      </c>
      <c r="E20" s="77">
        <f t="shared" si="3"/>
        <v>0</v>
      </c>
      <c r="F20" s="78">
        <f t="shared" si="3"/>
        <v>1950825.8600000003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795879.5700000001</v>
      </c>
      <c r="Q20" s="77">
        <f t="shared" si="3"/>
        <v>8881.6</v>
      </c>
      <c r="R20" s="76">
        <f t="shared" si="3"/>
        <v>802378.5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1153727.25</v>
      </c>
      <c r="AC20" s="77">
        <f t="shared" si="3"/>
        <v>0</v>
      </c>
      <c r="AD20" s="76">
        <f t="shared" si="3"/>
        <v>1136682.1000000003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1199.2</v>
      </c>
      <c r="BJ20" s="77">
        <f t="shared" si="3"/>
        <v>0</v>
      </c>
      <c r="BK20" s="76">
        <f t="shared" si="3"/>
        <v>1075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3870915.71</v>
      </c>
      <c r="BW20" s="76">
        <f>BW10+BW11+BW12+BW13+BW14+BW15+BW16+BW17+BW18+BW19</f>
        <v>8881.6</v>
      </c>
      <c r="BX20" s="94">
        <f>BX10+BX11+BX12+BX13+BX14+BX15+BX16+BX17+BX18+BX19</f>
        <v>3890961.4600000004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>
        <v>13860.74</v>
      </c>
      <c r="E24" s="88">
        <v>0</v>
      </c>
      <c r="F24" s="89">
        <v>24295.18</v>
      </c>
      <c r="G24" s="87"/>
      <c r="H24" s="88"/>
      <c r="I24" s="89"/>
      <c r="J24" s="96"/>
      <c r="K24" s="88"/>
      <c r="L24" s="100"/>
      <c r="M24" s="96"/>
      <c r="N24" s="88"/>
      <c r="O24" s="100"/>
      <c r="P24" s="96">
        <v>234986.29</v>
      </c>
      <c r="Q24" s="88">
        <v>50661.46</v>
      </c>
      <c r="R24" s="100">
        <v>313437.66000000003</v>
      </c>
      <c r="S24" s="96"/>
      <c r="T24" s="88"/>
      <c r="U24" s="100"/>
      <c r="V24" s="96"/>
      <c r="W24" s="88"/>
      <c r="X24" s="100"/>
      <c r="Y24" s="96"/>
      <c r="Z24" s="88"/>
      <c r="AA24" s="100"/>
      <c r="AB24" s="96">
        <v>195480.38999999996</v>
      </c>
      <c r="AC24" s="88">
        <v>0</v>
      </c>
      <c r="AD24" s="100">
        <v>186031.4</v>
      </c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444327.4199999999</v>
      </c>
      <c r="BW24" s="76">
        <f t="shared" si="4"/>
        <v>50661.46</v>
      </c>
      <c r="BX24" s="78">
        <f t="shared" si="4"/>
        <v>523764.24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>
        <v>254969.9</v>
      </c>
      <c r="Q26" s="88">
        <v>0</v>
      </c>
      <c r="R26" s="100">
        <v>254969.9</v>
      </c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254969.9</v>
      </c>
      <c r="BW26" s="76">
        <f t="shared" si="4"/>
        <v>0</v>
      </c>
      <c r="BX26" s="78">
        <f t="shared" si="4"/>
        <v>254969.9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>
        <v>0</v>
      </c>
      <c r="BJ27" s="88">
        <v>0</v>
      </c>
      <c r="BK27" s="100">
        <v>0</v>
      </c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13860.74</v>
      </c>
      <c r="E28" s="77">
        <f t="shared" si="5"/>
        <v>0</v>
      </c>
      <c r="F28" s="78">
        <f t="shared" si="5"/>
        <v>24295.18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489956.19</v>
      </c>
      <c r="Q28" s="77">
        <f t="shared" si="5"/>
        <v>50661.46</v>
      </c>
      <c r="R28" s="76">
        <f t="shared" si="5"/>
        <v>568407.56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195480.38999999996</v>
      </c>
      <c r="AC28" s="77">
        <f t="shared" si="5"/>
        <v>0</v>
      </c>
      <c r="AD28" s="76">
        <f t="shared" si="5"/>
        <v>186031.4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699297.32</v>
      </c>
      <c r="BW28" s="76">
        <f>BW23+BW24+BW25+BW26+BW27</f>
        <v>50661.46</v>
      </c>
      <c r="BX28" s="94">
        <f>BX23+BX24+BX25+BX26+BX27</f>
        <v>778734.14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>
        <v>0</v>
      </c>
      <c r="BP45" s="88">
        <v>0</v>
      </c>
      <c r="BQ45" s="100">
        <v>0</v>
      </c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864623.21</v>
      </c>
      <c r="BS49" s="88">
        <v>0</v>
      </c>
      <c r="BT49" s="100">
        <v>885448.8499999999</v>
      </c>
      <c r="BU49" s="75"/>
      <c r="BV49" s="84">
        <f aca="true" t="shared" si="15" ref="BV49:BX50">D49+G49+J49+M49+P49+S49+V49+Y49+AB49+AE49+AH49+AK49+AN49+AQ49+AT49+AW49+AZ49+BC49+BF49+BI49+BL49+BO49+BR49</f>
        <v>864623.21</v>
      </c>
      <c r="BW49" s="76">
        <f t="shared" si="15"/>
        <v>0</v>
      </c>
      <c r="BX49" s="78">
        <f t="shared" si="15"/>
        <v>885448.8499999999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11802.42</v>
      </c>
      <c r="BS50" s="88">
        <v>0</v>
      </c>
      <c r="BT50" s="100">
        <v>0</v>
      </c>
      <c r="BU50" s="75"/>
      <c r="BV50" s="84">
        <f t="shared" si="15"/>
        <v>11802.42</v>
      </c>
      <c r="BW50" s="76">
        <f t="shared" si="15"/>
        <v>0</v>
      </c>
      <c r="BX50" s="78">
        <f t="shared" si="15"/>
        <v>0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876425.63</v>
      </c>
      <c r="BS51" s="77">
        <f>BS49+BS50</f>
        <v>0</v>
      </c>
      <c r="BT51" s="76">
        <f>BT49+BT50</f>
        <v>885448.8499999999</v>
      </c>
      <c r="BU51" s="84"/>
      <c r="BV51" s="84">
        <f>BV49+BV50</f>
        <v>876425.63</v>
      </c>
      <c r="BW51" s="76">
        <f>BW49+BW50</f>
        <v>0</v>
      </c>
      <c r="BX51" s="94">
        <f>BX49+BX50</f>
        <v>885448.8499999999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8" ref="D53:AI53">D20+D28+D35+D42+D46+D51</f>
        <v>1933970.43</v>
      </c>
      <c r="E53" s="85">
        <f t="shared" si="18"/>
        <v>0</v>
      </c>
      <c r="F53" s="85">
        <f t="shared" si="18"/>
        <v>1975121.0400000003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1285835.76</v>
      </c>
      <c r="Q53" s="85">
        <f t="shared" si="18"/>
        <v>59543.06</v>
      </c>
      <c r="R53" s="85">
        <f t="shared" si="18"/>
        <v>1370786.06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1349207.64</v>
      </c>
      <c r="AC53" s="85">
        <f t="shared" si="18"/>
        <v>0</v>
      </c>
      <c r="AD53" s="85">
        <f t="shared" si="18"/>
        <v>1322713.5000000002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1199.2</v>
      </c>
      <c r="BJ53" s="85">
        <f t="shared" si="19"/>
        <v>0</v>
      </c>
      <c r="BK53" s="85">
        <f t="shared" si="19"/>
        <v>1075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876425.63</v>
      </c>
      <c r="BS53" s="85">
        <f t="shared" si="19"/>
        <v>0</v>
      </c>
      <c r="BT53" s="85">
        <f t="shared" si="19"/>
        <v>885448.8499999999</v>
      </c>
      <c r="BU53" s="85">
        <f>BU8</f>
        <v>0</v>
      </c>
      <c r="BV53" s="101">
        <f>BV8+BV20+BV28+BV35+BV42+BV46+BV51</f>
        <v>5446638.66</v>
      </c>
      <c r="BW53" s="86">
        <f>BW20+BW28+BW35+BW42+BW46+BW51</f>
        <v>59543.06</v>
      </c>
      <c r="BX53" s="86">
        <f>BX20+BX28+BX35+BX42+BX46+BX51</f>
        <v>5555144.45</v>
      </c>
    </row>
    <row r="54" spans="2:77" ht="25.5" customHeight="1" thickBot="1" thickTop="1">
      <c r="B54" s="139" t="s">
        <v>147</v>
      </c>
      <c r="C54" s="140"/>
      <c r="D54" s="85"/>
      <c r="E54" s="92"/>
      <c r="F54" s="93"/>
      <c r="G54" s="85"/>
      <c r="H54" s="92"/>
      <c r="I54" s="93"/>
      <c r="J54" s="85"/>
      <c r="K54" s="92"/>
      <c r="L54" s="93"/>
      <c r="M54" s="85"/>
      <c r="N54" s="92"/>
      <c r="O54" s="93"/>
      <c r="P54" s="85"/>
      <c r="Q54" s="92"/>
      <c r="R54" s="93"/>
      <c r="S54" s="85"/>
      <c r="T54" s="92"/>
      <c r="U54" s="93"/>
      <c r="V54" s="85"/>
      <c r="W54" s="92"/>
      <c r="X54" s="93"/>
      <c r="Y54" s="85"/>
      <c r="Z54" s="92"/>
      <c r="AA54" s="93"/>
      <c r="AB54" s="85"/>
      <c r="AC54" s="92"/>
      <c r="AD54" s="93"/>
      <c r="AE54" s="85"/>
      <c r="AF54" s="92"/>
      <c r="AG54" s="93"/>
      <c r="AH54" s="85"/>
      <c r="AI54" s="92"/>
      <c r="AJ54" s="93"/>
      <c r="AK54" s="85"/>
      <c r="AL54" s="92"/>
      <c r="AM54" s="93"/>
      <c r="AN54" s="85"/>
      <c r="AO54" s="92"/>
      <c r="AP54" s="93"/>
      <c r="AQ54" s="85"/>
      <c r="AR54" s="92"/>
      <c r="AS54" s="93"/>
      <c r="AT54" s="85"/>
      <c r="AU54" s="92"/>
      <c r="AV54" s="93"/>
      <c r="AW54" s="85"/>
      <c r="AX54" s="92"/>
      <c r="AY54" s="93"/>
      <c r="AZ54" s="85"/>
      <c r="BA54" s="92"/>
      <c r="BB54" s="93"/>
      <c r="BC54" s="85"/>
      <c r="BD54" s="92"/>
      <c r="BE54" s="93"/>
      <c r="BF54" s="85"/>
      <c r="BG54" s="92"/>
      <c r="BH54" s="93"/>
      <c r="BI54" s="85"/>
      <c r="BJ54" s="92"/>
      <c r="BK54" s="93"/>
      <c r="BL54" s="85"/>
      <c r="BM54" s="92"/>
      <c r="BN54" s="93"/>
      <c r="BO54" s="85"/>
      <c r="BP54" s="92"/>
      <c r="BQ54" s="93"/>
      <c r="BR54" s="85"/>
      <c r="BS54" s="92"/>
      <c r="BT54" s="93"/>
      <c r="BU54" s="86"/>
      <c r="BV54" s="85">
        <f>IF((Spese_Rendiconto_2021!BV53+Spese_Rendiconto_2021!BW53-Entrate_Rendiconto_2021!D58)&lt;0,Entrate_Rendiconto_2021!D58-Spese_Rendiconto_2021!BV53-Spese_Rendiconto_2021!BW53,0)</f>
        <v>1508180.3299999996</v>
      </c>
      <c r="BW54" s="92"/>
      <c r="BX54" s="93">
        <f>IF((Spese_Rendiconto_2021!BX53-Entrate_Rendiconto_2021!E58)&lt;0,Entrate_Rendiconto_2021!E58-Spese_Rendiconto_2021!BX53,0)</f>
        <v>1650332.3200000003</v>
      </c>
      <c r="BY54" s="64" t="s">
        <v>143</v>
      </c>
    </row>
    <row r="55" ht="19.5" customHeight="1" thickTop="1">
      <c r="B55" s="66" t="s">
        <v>136</v>
      </c>
    </row>
    <row r="56" ht="15">
      <c r="B56" s="66" t="s">
        <v>135</v>
      </c>
    </row>
  </sheetData>
  <sheetProtection password="D3C7" sheet="1" objects="1" scenarios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2023-05-31T07:16:41Z</dcterms:modified>
  <cp:category/>
  <cp:version/>
  <cp:contentType/>
  <cp:contentStatus/>
</cp:coreProperties>
</file>